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Compras 20-02-23\Unidad D\Backup JJSARMIENTO 16-05-22\ESCRITORIO\COMPRAS 2023\INVITACIONES A COTIZAR INFERIOR A 100 SMLV\AIRE ACONDICIONADO II\PUBLICAR\"/>
    </mc:Choice>
  </mc:AlternateContent>
  <bookViews>
    <workbookView xWindow="0" yWindow="0" windowWidth="21600" windowHeight="9600"/>
  </bookViews>
  <sheets>
    <sheet name="Cotización" sheetId="1" r:id="rId1"/>
    <sheet name="Hoja2" sheetId="2" state="hidden" r:id="rId2"/>
  </sheets>
  <definedNames>
    <definedName name="_xlnm.Print_Area" localSheetId="0">Cotización!$A$1:$O$47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J22" i="1"/>
  <c r="L22" i="1"/>
  <c r="N22" i="1" s="1"/>
  <c r="J23" i="1"/>
  <c r="K23" i="1"/>
  <c r="L23" i="1"/>
  <c r="M23" i="1" s="1"/>
  <c r="N23" i="1"/>
  <c r="J24" i="1"/>
  <c r="K24" i="1"/>
  <c r="L24" i="1"/>
  <c r="M24" i="1" s="1"/>
  <c r="J25" i="1"/>
  <c r="K25" i="1"/>
  <c r="L25" i="1"/>
  <c r="M25" i="1" s="1"/>
  <c r="N25" i="1"/>
  <c r="J26" i="1"/>
  <c r="K26" i="1"/>
  <c r="L26" i="1"/>
  <c r="N26" i="1" s="1"/>
  <c r="M26" i="1"/>
  <c r="J27" i="1"/>
  <c r="K27" i="1"/>
  <c r="L27" i="1"/>
  <c r="M27" i="1" s="1"/>
  <c r="N27" i="1"/>
  <c r="J28" i="1"/>
  <c r="K28" i="1"/>
  <c r="L28" i="1"/>
  <c r="M28" i="1"/>
  <c r="N28" i="1"/>
  <c r="O28" i="1"/>
  <c r="H22" i="1"/>
  <c r="H23" i="1"/>
  <c r="H24" i="1"/>
  <c r="H25" i="1"/>
  <c r="H26" i="1"/>
  <c r="H27" i="1"/>
  <c r="H28" i="1"/>
  <c r="K22" i="1" l="1"/>
  <c r="K20" i="1"/>
  <c r="M22" i="1"/>
  <c r="O22" i="1" s="1"/>
  <c r="O25" i="1"/>
  <c r="O27" i="1"/>
  <c r="N24" i="1"/>
  <c r="O24" i="1" s="1"/>
  <c r="O26" i="1"/>
  <c r="O23" i="1"/>
  <c r="L21" i="1"/>
  <c r="N21" i="1" s="1"/>
  <c r="J21" i="1"/>
  <c r="H21" i="1"/>
  <c r="K21" i="1" s="1"/>
  <c r="M21" i="1" l="1"/>
  <c r="O21" i="1" s="1"/>
  <c r="H29" i="1"/>
  <c r="J29" i="1"/>
  <c r="L29" i="1"/>
  <c r="N29" i="1" s="1"/>
  <c r="L20" i="1"/>
  <c r="M20" i="1" s="1"/>
  <c r="O31" i="1"/>
  <c r="O34" i="1" s="1"/>
  <c r="M29" i="1" l="1"/>
  <c r="O29" i="1" s="1"/>
  <c r="K29" i="1"/>
  <c r="N20" i="1"/>
  <c r="O20" i="1" s="1"/>
  <c r="O37" i="1"/>
  <c r="O30" i="1"/>
  <c r="O38" i="1" l="1"/>
  <c r="O32" i="1" l="1"/>
  <c r="O35" i="1" l="1"/>
  <c r="O36" i="1" s="1"/>
  <c r="O33" i="1"/>
  <c r="O39"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<sst xmlns="http://schemas.openxmlformats.org/spreadsheetml/2006/main" count="65" uniqueCount="55">
  <si>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</si>
  <si>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</si>
  <si>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</si>
  <si>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</si>
  <si>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</si>
  <si>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</si>
  <si>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</si>
  <si>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</si>
  <si>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</si>
  <si>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</si>
  <si>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</si>
  <si>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</si>
  <si>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</si>
  <si>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</si>
  <si>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</si>
  <si>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</si>
  <si>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</si>
  <si>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</si>
  <si>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</si>
  <si>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</si>
  <si>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</si>
  <si>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</si>
  <si>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</si>
  <si>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</si>
  <si>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</si>
  <si>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</si>
  <si>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</si>
  <si>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</si>
  <si>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</si>
  <si>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</si>
  <si>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</si>
  <si>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</si>
  <si>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</si>
  <si>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</si>
  <si>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</si>
  <si>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</si>
  <si>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</si>
  <si>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</si>
  <si>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</si>
  <si>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</si>
  <si>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</si>
  <si>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</si>
  <si>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</si>
  <si>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</si>
  <si>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Mantenimiento preventivo de equipo de aire acondicionado Mini Split de 9.000, 12.000, 18.000 y 24.000 BTU, perteneciente a los bloques académico - administrativo de la UCundinamarca Seccional Girardot, consiste en: • Suspender energía • Desmontar • Limpieza general del equipo • Lavado general del serpentín evaporador • Lavado general del serpentín condensador • Limpieza general de blower equipo • Limpieza de filtros de aire • Limpieza de bandejas de drenaje • Limpieza de bornera • Revisión general • Revisión eléctrica • Ajuste conexiones eléctricas  • Revisión de consumo de energía y voltaje • Revisión de gas refrigerante (presiones normales) • Revisión de fugas • Revisión de rodamientos  • Lubricación de motores • Ajuste de tornillería • Puesto en funcionamiento</t>
  </si>
  <si>
    <t>Mantenimiento preventivo de equipo de aire acondicionado, piso techo de 36.000 BTU, perteneciente a los bloques académico - administrativo de la UCundinamarca Seccional Girardot, consiste en:  •  Suspender energía •  Desmontar •  Limpieza general del equipo •  Lavado general del serpentín evaporador •  Lavado general del serpentín condensador •  Limpieza general de blower equipo •  Limpieza de filtros de aire •  Limpieza de bandejas de drenaje •  Limpieza de bornera •  Revisión general •  Revisión eléctrica •  Ajuste conexiones eléctricas •  Revisión de consumo de energía y voltaje •  Revisión de gas refrigerante (presiones normales) •  Revisión de fugas •  Revisión de rodamientos •  Lubricación de motores •  Ajuste de tornillería •  Puesto en funcionamiento</t>
  </si>
  <si>
    <t>Mantenimiento preventivo de equipos de Aire Acondicionado, tipo cassette de 36.000 BTU con R-410 y su respectiva Unidad condensadora vertical y Fan Coil a 220 Voltios, pertenecientes a los bloques académico - administrativo de la UCundinamarca Seccional Girardot, consiste en: •  Suspender energía •  Desmontar •  Limpieza general del equipo •  Lavado general del serpentín evaporador •  Lavado general del serpentín condensador •  Limpieza general de blower equipo •  Limpieza de filtros de aire •  Limpieza de bandejas de drenaje •  Limpieza de bornera •  Revisión general •  Revisión eléctrica •  Ajuste conexiones eléctricas •  Revisión de consumo de energía y voltaje  •  Revisión de gas refrigerante (presiones normales) •  Revisión de fugas •  Revisión de rodamientos •  Lubricación de motores •  Ajuste de tornillería •  Puesto en funcionamiento</t>
  </si>
  <si>
    <t>Mantenimiento preventivo de equipo de Aire Acondicionado (Techo Suspendido) de 58.000 BTU con R-410 y su respectiva Unidad condensadora vertical y evaporador 220 Voltios - Marca LG) pertenecientes a los bloques académico - administrativo de la UCundinamarca Seccional Girardot, consiste en: • Suspender energía • Desmontar • Limpieza general del equipo • Lavado general del serpentín evaporador • Lavado general del serpentín condensador  • Limpieza general de blower equipo • Limpieza de filtros de aire • Limpieza de bandejas de drenaje • Limpieza de bornera • Revisión general • Revisión eléctrica • Ajuste conexiones eléctricas • Revisión de consumo de energía y voltaje • Revisión de gas refrigerante (presiones normales) • Revisión de fugas • Revisión de rodamientos • Lubricación de motores • Ajuste de tornillería • Puesto en funcionamiento</t>
  </si>
  <si>
    <t>Mantenimiento preventivo sistema aire acondicionado VRF, bloque de aguas de la Ucundinamarca seccional Girardot, compuesto por 27 evaporadoras tipo cassette de una y cuatro vías; 2 unidades condensadoras de capacidad total 300.000 BTU/H, consistente en: •  Suspender energía •  Desmontar •  Limpieza general del equipo •  Lavado general del serpentín evaporador •  Lavado general del serpentín condensador •  Limpieza general de blower equipo •  Limpieza de filtros de aire •  Limpieza de bandejas de drenaje •  Limpieza de bornera •  Revisión general •  Revisión eléctrica •  Ajuste conexiones eléctricas •  Revisión de consumo de energía y voltaje  •  Revisión de gas refrigerante (presiones normales) •  Revisión de fugas •  Revisión de rodamientos •  Lubricación de motores •  Ajuste de tornillería •  Puesto en funcionamiento</t>
  </si>
  <si>
    <t>Mantenimiento preventivo a todo costo de ventiladores de techo perteneciente a los diferentes bloques académico - administrativo de la Universidad de Cundinamarca Seccional Girardot, que consiste en:  • D/M ventiladores.  • Revisión rodamientos. • Lavar piezas. • Lubricación. • Revisión soporte ventilador. • Ajustes. • Revisión Sistema eléctrico. • Cambio de balinera (Cuando se requiera). • Puesta en funcionamiento.</t>
  </si>
  <si>
    <t>Servicio de instalación de aire acondicionado a todo costo de; Aire Acondicionado Mini Split Inverter de 9000 BTU, 12000 BTU, 18000 BTU, 24000 BTU, hasta 4 metros (entre unidad condensadora y evaporadora), en los diferentes bloques académico - administrativo de la Ucundinamarca seccional Girardot, incluye: • Soporte para unidad condensadora. • Sistema de drenaje de condensado en tubo PVC tipo liviano de 1/2. • Mano de obra. Accesorios: chazos, tornillería, bases de caucho, abrazaderas metálicas.</t>
  </si>
  <si>
    <t>Servicio des-instalación de aire acondicionado a todo costo de Mini Split Inverter de 9000 BTU, 12000 BTU, 18000 BTU, 24000 BTU, y 36000 BTU en los diferentes bloques académico - administrativo de la Ucundinamarca seccional Girardot, incluye la des-instalación de:  • Soporte para unidad condensadora. • Sistema de drenaje de condensadora</t>
  </si>
  <si>
    <t>Mantenimiento preventivo a todo costo de dispensador de agua fría, perteneciente a los diferentes bloques académico - administrativo de la Ucundinamarca seccional Girardot, consistente en: • Cambio de filtro de purificación (bujía de celulosa y bujía de carbón activado) • Sanetizado (limpieza del tanque almacenador con hipoclorito y carcasa de filtros) • Revisión del sistema eléctrico •  Revisión del sistema de refrigeración • Limpieza general (partes internas y externas) • Puesta en funcionamiento</t>
  </si>
  <si>
    <t>Bolsa fija por valor de Tres Millones quinientos Mil Pesos M/cte $3.500.000 (Incluyendo IVA) para repuestos nuevos incluida su instalación para los equipos de aire acondicionado de la Universidad de Cundinamarca Seccional Girardot, que se puedan requerir en caso de realizar mantenimientos correctivos previa autorización del supervisor del contrato, se verificara que los repuestos y piezas a adquirir estén dentro de los precios de mercado y se deberá dar garantía mínima de un año sobre las piezas o elementos cambiados.</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</si>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</sst>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0" borderId="28" xfId="0" applyFont="1" applyBorder="1" applyAlignment="1">
      <alignment vertical="top" wrapText="1"/>
    </xf>
    <xf numFmtId="0" fontId="3" fillId="0" borderId="28" xfId="0" applyFont="1" applyBorder="1" applyAlignment="1">
      <alignment wrapText="1"/>
    </xf>
    <xf numFmtId="0" fontId="3" fillId="0" borderId="28" xfId="0" applyFont="1" applyBorder="1" applyAlignment="1">
      <alignment horizontal="left" vertical="top"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8"/>
  <sheetViews>
    <sheetView tabSelected="1" topLeftCell="A7" zoomScale="70" zoomScaleNormal="70" zoomScaleSheetLayoutView="70" zoomScalePageLayoutView="55" workbookViewId="0">
      <selection activeCell="G20" sqref="G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1"/>
      <c r="B2" s="51" t="s">
        <v>0</v>
      </c>
      <c r="C2" s="51"/>
      <c r="D2" s="51"/>
      <c r="E2" s="51"/>
      <c r="F2" s="51"/>
      <c r="G2" s="51"/>
      <c r="H2" s="51"/>
      <c r="I2" s="51"/>
      <c r="J2" s="51"/>
      <c r="K2" s="51"/>
      <c r="L2" s="51"/>
      <c r="M2" s="51"/>
      <c r="N2" s="40" t="s">
        <v>1</v>
      </c>
      <c r="O2" s="40"/>
    </row>
    <row r="3" spans="1:15" ht="15.75" customHeight="1" x14ac:dyDescent="0.25">
      <c r="A3" s="41"/>
      <c r="B3" s="51" t="s">
        <v>2</v>
      </c>
      <c r="C3" s="51"/>
      <c r="D3" s="51"/>
      <c r="E3" s="51"/>
      <c r="F3" s="51"/>
      <c r="G3" s="51"/>
      <c r="H3" s="51"/>
      <c r="I3" s="51"/>
      <c r="J3" s="51"/>
      <c r="K3" s="51"/>
      <c r="L3" s="51"/>
      <c r="M3" s="51"/>
      <c r="N3" s="40" t="s">
        <v>3</v>
      </c>
      <c r="O3" s="40"/>
    </row>
    <row r="4" spans="1:15" ht="16.5" customHeight="1" x14ac:dyDescent="0.25">
      <c r="A4" s="41"/>
      <c r="B4" s="51" t="s">
        <v>4</v>
      </c>
      <c r="C4" s="51"/>
      <c r="D4" s="51"/>
      <c r="E4" s="51"/>
      <c r="F4" s="51"/>
      <c r="G4" s="51"/>
      <c r="H4" s="51"/>
      <c r="I4" s="51"/>
      <c r="J4" s="51"/>
      <c r="K4" s="51"/>
      <c r="L4" s="51"/>
      <c r="M4" s="51"/>
      <c r="N4" s="40" t="s">
        <v>5</v>
      </c>
      <c r="O4" s="40"/>
    </row>
    <row r="5" spans="1:15" ht="15" customHeight="1" x14ac:dyDescent="0.25">
      <c r="A5" s="41"/>
      <c r="B5" s="51"/>
      <c r="C5" s="51"/>
      <c r="D5" s="51"/>
      <c r="E5" s="51"/>
      <c r="F5" s="51"/>
      <c r="G5" s="51"/>
      <c r="H5" s="51"/>
      <c r="I5" s="51"/>
      <c r="J5" s="51"/>
      <c r="K5" s="51"/>
      <c r="L5" s="51"/>
      <c r="M5" s="51"/>
      <c r="N5" s="40" t="s">
        <v>6</v>
      </c>
      <c r="O5" s="40"/>
    </row>
    <row r="7" spans="1:15" x14ac:dyDescent="0.25">
      <c r="A7" s="11" t="s">
        <v>7</v>
      </c>
    </row>
    <row r="8" spans="1:15" x14ac:dyDescent="0.25">
      <c r="A8" s="11"/>
    </row>
    <row r="9" spans="1:15" x14ac:dyDescent="0.25">
      <c r="A9" s="12" t="s">
        <v>8</v>
      </c>
    </row>
    <row r="10" spans="1:15" ht="25.5" customHeight="1" x14ac:dyDescent="0.25">
      <c r="A10" s="58" t="s">
        <v>9</v>
      </c>
      <c r="B10" s="58"/>
      <c r="C10" s="13"/>
      <c r="E10" s="14" t="s">
        <v>10</v>
      </c>
      <c r="F10" s="60"/>
      <c r="G10" s="61"/>
      <c r="K10" s="15" t="s">
        <v>11</v>
      </c>
      <c r="L10" s="62"/>
      <c r="M10" s="63"/>
      <c r="N10" s="64"/>
    </row>
    <row r="11" spans="1:15" ht="15.75" thickBot="1" x14ac:dyDescent="0.3">
      <c r="A11" s="13"/>
      <c r="B11" s="13"/>
      <c r="C11" s="13"/>
      <c r="E11" s="16"/>
      <c r="F11" s="16"/>
      <c r="G11" s="16"/>
      <c r="K11" s="17"/>
      <c r="L11" s="18"/>
      <c r="M11" s="18"/>
      <c r="N11" s="18"/>
    </row>
    <row r="12" spans="1:15" ht="30.75" customHeight="1" thickBot="1" x14ac:dyDescent="0.3">
      <c r="A12" s="45" t="s">
        <v>12</v>
      </c>
      <c r="B12" s="46"/>
      <c r="C12" s="19"/>
      <c r="D12" s="42" t="s">
        <v>13</v>
      </c>
      <c r="E12" s="43"/>
      <c r="F12" s="43"/>
      <c r="G12" s="44"/>
      <c r="H12" s="7"/>
      <c r="I12" s="27"/>
      <c r="J12" s="27"/>
      <c r="K12" s="17"/>
    </row>
    <row r="13" spans="1:15" ht="15.75" thickBot="1" x14ac:dyDescent="0.3">
      <c r="A13" s="47"/>
      <c r="B13" s="48"/>
      <c r="C13" s="19"/>
      <c r="D13" s="18"/>
      <c r="E13" s="16"/>
      <c r="F13" s="16"/>
      <c r="G13" s="16"/>
      <c r="K13" s="17"/>
    </row>
    <row r="14" spans="1:15" ht="30" customHeight="1" thickBot="1" x14ac:dyDescent="0.3">
      <c r="A14" s="47"/>
      <c r="B14" s="48"/>
      <c r="C14" s="19"/>
      <c r="D14" s="42" t="s">
        <v>14</v>
      </c>
      <c r="E14" s="43"/>
      <c r="F14" s="43"/>
      <c r="G14" s="44"/>
      <c r="H14" s="7"/>
      <c r="I14" s="27"/>
      <c r="J14" s="27"/>
      <c r="K14" s="17"/>
    </row>
    <row r="15" spans="1:15" ht="18.75" customHeight="1" thickBot="1" x14ac:dyDescent="0.3">
      <c r="A15" s="47"/>
      <c r="B15" s="48"/>
      <c r="C15" s="19"/>
      <c r="E15" s="16"/>
      <c r="F15" s="16"/>
      <c r="G15" s="16"/>
      <c r="K15" s="17"/>
    </row>
    <row r="16" spans="1:15" ht="24" customHeight="1" thickBot="1" x14ac:dyDescent="0.3">
      <c r="A16" s="49"/>
      <c r="B16" s="50"/>
      <c r="C16" s="19"/>
      <c r="D16" s="42" t="s">
        <v>15</v>
      </c>
      <c r="E16" s="43"/>
      <c r="F16" s="43"/>
      <c r="G16" s="44"/>
      <c r="H16" s="7"/>
      <c r="I16" s="27"/>
      <c r="J16" s="27"/>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172.5" customHeight="1" x14ac:dyDescent="0.25">
      <c r="A20" s="29">
        <v>1</v>
      </c>
      <c r="B20" s="72" t="s">
        <v>44</v>
      </c>
      <c r="C20" s="30"/>
      <c r="D20" s="23">
        <v>50</v>
      </c>
      <c r="E20" s="31" t="s">
        <v>54</v>
      </c>
      <c r="F20" s="33"/>
      <c r="G20" s="26">
        <v>0</v>
      </c>
      <c r="H20" s="1">
        <f>+ROUND(F20*G20,0)</f>
        <v>0</v>
      </c>
      <c r="I20" s="26">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173.25" customHeight="1" x14ac:dyDescent="0.2">
      <c r="A21" s="29">
        <v>2</v>
      </c>
      <c r="B21" s="73" t="s">
        <v>45</v>
      </c>
      <c r="C21" s="30"/>
      <c r="D21" s="23">
        <v>5</v>
      </c>
      <c r="E21" s="31" t="s">
        <v>54</v>
      </c>
      <c r="F21" s="33"/>
      <c r="G21" s="26">
        <v>0</v>
      </c>
      <c r="H21" s="1">
        <f t="shared" ref="H21:H28" si="6">+ROUND(F21*G21,0)</f>
        <v>0</v>
      </c>
      <c r="I21" s="26">
        <v>0</v>
      </c>
      <c r="J21" s="1">
        <f t="shared" ref="J21" si="7">ROUND(F21*I21,0)</f>
        <v>0</v>
      </c>
      <c r="K21" s="1">
        <f t="shared" ref="K21" si="8">ROUND(F21+H21+J21,0)</f>
        <v>0</v>
      </c>
      <c r="L21" s="1">
        <f t="shared" ref="L21" si="9">ROUND(F21*D21,0)</f>
        <v>0</v>
      </c>
      <c r="M21" s="1">
        <f t="shared" ref="M21" si="10">ROUND(L21*G21,0)</f>
        <v>0</v>
      </c>
      <c r="N21" s="1">
        <f t="shared" ref="N21" si="11">ROUND(L21*I21,0)</f>
        <v>0</v>
      </c>
      <c r="O21" s="2">
        <f t="shared" ref="O21" si="12">ROUND(L21+N21+M21,0)</f>
        <v>0</v>
      </c>
    </row>
    <row r="22" spans="1:15" s="22" customFormat="1" ht="181.5" customHeight="1" x14ac:dyDescent="0.25">
      <c r="A22" s="29">
        <v>3</v>
      </c>
      <c r="B22" s="74" t="s">
        <v>46</v>
      </c>
      <c r="C22" s="30"/>
      <c r="D22" s="23">
        <v>4</v>
      </c>
      <c r="E22" s="31" t="s">
        <v>54</v>
      </c>
      <c r="F22" s="33"/>
      <c r="G22" s="26">
        <v>0</v>
      </c>
      <c r="H22" s="1">
        <f t="shared" si="6"/>
        <v>0</v>
      </c>
      <c r="I22" s="26">
        <v>0</v>
      </c>
      <c r="J22" s="1">
        <f t="shared" ref="J22:J28" si="13">ROUND(F22*I22,0)</f>
        <v>0</v>
      </c>
      <c r="K22" s="1">
        <f t="shared" ref="K22:K28" si="14">ROUND(F22+H22+J22,0)</f>
        <v>0</v>
      </c>
      <c r="L22" s="1">
        <f t="shared" ref="L22:L28" si="15">ROUND(F22*D22,0)</f>
        <v>0</v>
      </c>
      <c r="M22" s="1">
        <f t="shared" ref="M22:M28" si="16">ROUND(L22*G22,0)</f>
        <v>0</v>
      </c>
      <c r="N22" s="1">
        <f t="shared" ref="N22:N28" si="17">ROUND(L22*I22,0)</f>
        <v>0</v>
      </c>
      <c r="O22" s="2">
        <f t="shared" ref="O22:O28" si="18">ROUND(L22+N22+M22,0)</f>
        <v>0</v>
      </c>
    </row>
    <row r="23" spans="1:15" s="22" customFormat="1" ht="183.75" customHeight="1" x14ac:dyDescent="0.25">
      <c r="A23" s="29">
        <v>4</v>
      </c>
      <c r="B23" s="72" t="s">
        <v>47</v>
      </c>
      <c r="C23" s="30"/>
      <c r="D23" s="23">
        <v>1</v>
      </c>
      <c r="E23" s="31" t="s">
        <v>54</v>
      </c>
      <c r="F23" s="33"/>
      <c r="G23" s="26">
        <v>0</v>
      </c>
      <c r="H23" s="1">
        <f t="shared" si="6"/>
        <v>0</v>
      </c>
      <c r="I23" s="26">
        <v>0</v>
      </c>
      <c r="J23" s="1">
        <f t="shared" si="13"/>
        <v>0</v>
      </c>
      <c r="K23" s="1">
        <f t="shared" si="14"/>
        <v>0</v>
      </c>
      <c r="L23" s="1">
        <f t="shared" si="15"/>
        <v>0</v>
      </c>
      <c r="M23" s="1">
        <f t="shared" si="16"/>
        <v>0</v>
      </c>
      <c r="N23" s="1">
        <f t="shared" si="17"/>
        <v>0</v>
      </c>
      <c r="O23" s="2">
        <f t="shared" si="18"/>
        <v>0</v>
      </c>
    </row>
    <row r="24" spans="1:15" s="22" customFormat="1" ht="183" customHeight="1" x14ac:dyDescent="0.25">
      <c r="A24" s="29">
        <v>5</v>
      </c>
      <c r="B24" s="72" t="s">
        <v>48</v>
      </c>
      <c r="C24" s="30"/>
      <c r="D24" s="23">
        <v>1</v>
      </c>
      <c r="E24" s="31" t="s">
        <v>54</v>
      </c>
      <c r="F24" s="33"/>
      <c r="G24" s="26">
        <v>0</v>
      </c>
      <c r="H24" s="1">
        <f t="shared" si="6"/>
        <v>0</v>
      </c>
      <c r="I24" s="26">
        <v>0</v>
      </c>
      <c r="J24" s="1">
        <f t="shared" si="13"/>
        <v>0</v>
      </c>
      <c r="K24" s="1">
        <f t="shared" si="14"/>
        <v>0</v>
      </c>
      <c r="L24" s="1">
        <f t="shared" si="15"/>
        <v>0</v>
      </c>
      <c r="M24" s="1">
        <f t="shared" si="16"/>
        <v>0</v>
      </c>
      <c r="N24" s="1">
        <f t="shared" si="17"/>
        <v>0</v>
      </c>
      <c r="O24" s="2">
        <f t="shared" si="18"/>
        <v>0</v>
      </c>
    </row>
    <row r="25" spans="1:15" s="22" customFormat="1" ht="93.75" customHeight="1" x14ac:dyDescent="0.25">
      <c r="A25" s="29">
        <v>6</v>
      </c>
      <c r="B25" s="72" t="s">
        <v>49</v>
      </c>
      <c r="C25" s="30"/>
      <c r="D25" s="23">
        <v>74</v>
      </c>
      <c r="E25" s="31" t="s">
        <v>54</v>
      </c>
      <c r="F25" s="33"/>
      <c r="G25" s="26">
        <v>0</v>
      </c>
      <c r="H25" s="1">
        <f t="shared" si="6"/>
        <v>0</v>
      </c>
      <c r="I25" s="26">
        <v>0</v>
      </c>
      <c r="J25" s="1">
        <f t="shared" si="13"/>
        <v>0</v>
      </c>
      <c r="K25" s="1">
        <f t="shared" si="14"/>
        <v>0</v>
      </c>
      <c r="L25" s="1">
        <f t="shared" si="15"/>
        <v>0</v>
      </c>
      <c r="M25" s="1">
        <f t="shared" si="16"/>
        <v>0</v>
      </c>
      <c r="N25" s="1">
        <f t="shared" si="17"/>
        <v>0</v>
      </c>
      <c r="O25" s="2">
        <f t="shared" si="18"/>
        <v>0</v>
      </c>
    </row>
    <row r="26" spans="1:15" s="22" customFormat="1" ht="122.25" customHeight="1" x14ac:dyDescent="0.25">
      <c r="A26" s="29">
        <v>7</v>
      </c>
      <c r="B26" s="72" t="s">
        <v>50</v>
      </c>
      <c r="C26" s="30"/>
      <c r="D26" s="23">
        <v>2</v>
      </c>
      <c r="E26" s="31" t="s">
        <v>54</v>
      </c>
      <c r="F26" s="33"/>
      <c r="G26" s="26">
        <v>0</v>
      </c>
      <c r="H26" s="1">
        <f t="shared" si="6"/>
        <v>0</v>
      </c>
      <c r="I26" s="26">
        <v>0</v>
      </c>
      <c r="J26" s="1">
        <f t="shared" si="13"/>
        <v>0</v>
      </c>
      <c r="K26" s="1">
        <f t="shared" si="14"/>
        <v>0</v>
      </c>
      <c r="L26" s="1">
        <f t="shared" si="15"/>
        <v>0</v>
      </c>
      <c r="M26" s="1">
        <f t="shared" si="16"/>
        <v>0</v>
      </c>
      <c r="N26" s="1">
        <f t="shared" si="17"/>
        <v>0</v>
      </c>
      <c r="O26" s="2">
        <f t="shared" si="18"/>
        <v>0</v>
      </c>
    </row>
    <row r="27" spans="1:15" s="22" customFormat="1" ht="81.75" customHeight="1" x14ac:dyDescent="0.25">
      <c r="A27" s="29">
        <v>8</v>
      </c>
      <c r="B27" s="72" t="s">
        <v>51</v>
      </c>
      <c r="C27" s="30"/>
      <c r="D27" s="23">
        <v>5</v>
      </c>
      <c r="E27" s="31" t="s">
        <v>54</v>
      </c>
      <c r="F27" s="33"/>
      <c r="G27" s="26">
        <v>0</v>
      </c>
      <c r="H27" s="1">
        <f t="shared" si="6"/>
        <v>0</v>
      </c>
      <c r="I27" s="26">
        <v>0</v>
      </c>
      <c r="J27" s="1">
        <f t="shared" si="13"/>
        <v>0</v>
      </c>
      <c r="K27" s="1">
        <f t="shared" si="14"/>
        <v>0</v>
      </c>
      <c r="L27" s="1">
        <f t="shared" si="15"/>
        <v>0</v>
      </c>
      <c r="M27" s="1">
        <f t="shared" si="16"/>
        <v>0</v>
      </c>
      <c r="N27" s="1">
        <f t="shared" si="17"/>
        <v>0</v>
      </c>
      <c r="O27" s="2">
        <f t="shared" si="18"/>
        <v>0</v>
      </c>
    </row>
    <row r="28" spans="1:15" s="22" customFormat="1" ht="118.5" customHeight="1" x14ac:dyDescent="0.25">
      <c r="A28" s="29">
        <v>9</v>
      </c>
      <c r="B28" s="72" t="s">
        <v>52</v>
      </c>
      <c r="C28" s="30"/>
      <c r="D28" s="23">
        <v>2</v>
      </c>
      <c r="E28" s="31" t="s">
        <v>54</v>
      </c>
      <c r="F28" s="33"/>
      <c r="G28" s="26">
        <v>0</v>
      </c>
      <c r="H28" s="1">
        <f t="shared" si="6"/>
        <v>0</v>
      </c>
      <c r="I28" s="26">
        <v>0</v>
      </c>
      <c r="J28" s="1">
        <f t="shared" si="13"/>
        <v>0</v>
      </c>
      <c r="K28" s="1">
        <f t="shared" si="14"/>
        <v>0</v>
      </c>
      <c r="L28" s="1">
        <f t="shared" si="15"/>
        <v>0</v>
      </c>
      <c r="M28" s="1">
        <f t="shared" si="16"/>
        <v>0</v>
      </c>
      <c r="N28" s="1">
        <f t="shared" si="17"/>
        <v>0</v>
      </c>
      <c r="O28" s="2">
        <f t="shared" si="18"/>
        <v>0</v>
      </c>
    </row>
    <row r="29" spans="1:15" s="22" customFormat="1" ht="120" customHeight="1" x14ac:dyDescent="0.25">
      <c r="A29" s="29">
        <v>10</v>
      </c>
      <c r="B29" s="72" t="s">
        <v>53</v>
      </c>
      <c r="C29" s="30"/>
      <c r="D29" s="23">
        <v>1</v>
      </c>
      <c r="E29" s="31" t="s">
        <v>54</v>
      </c>
      <c r="F29" s="33"/>
      <c r="G29" s="26">
        <v>0</v>
      </c>
      <c r="H29" s="1">
        <f t="shared" ref="H29" si="19">+ROUND(F29*G29,0)</f>
        <v>0</v>
      </c>
      <c r="I29" s="26">
        <v>0</v>
      </c>
      <c r="J29" s="1">
        <f t="shared" ref="J29" si="20">ROUND(F29*I29,0)</f>
        <v>0</v>
      </c>
      <c r="K29" s="1">
        <f t="shared" ref="K29" si="21">ROUND(F29+H29+J29,0)</f>
        <v>0</v>
      </c>
      <c r="L29" s="1">
        <f t="shared" ref="L29" si="22">ROUND(F29*D29,0)</f>
        <v>0</v>
      </c>
      <c r="M29" s="1">
        <f t="shared" ref="M29" si="23">ROUND(L29*G29,0)</f>
        <v>0</v>
      </c>
      <c r="N29" s="1">
        <f t="shared" ref="N29" si="24">ROUND(L29*I29,0)</f>
        <v>0</v>
      </c>
      <c r="O29" s="2">
        <f t="shared" ref="O29" si="25">ROUND(L29+N29+M29,0)</f>
        <v>0</v>
      </c>
    </row>
    <row r="30" spans="1:15" s="22" customFormat="1" ht="42" customHeight="1" thickBot="1" x14ac:dyDescent="0.25">
      <c r="A30" s="19"/>
      <c r="B30" s="67"/>
      <c r="C30" s="67"/>
      <c r="D30" s="67"/>
      <c r="E30" s="67"/>
      <c r="F30" s="67"/>
      <c r="G30" s="67"/>
      <c r="H30" s="67"/>
      <c r="I30" s="67"/>
      <c r="J30" s="67"/>
      <c r="K30" s="67"/>
      <c r="L30" s="67"/>
      <c r="M30" s="68" t="s">
        <v>31</v>
      </c>
      <c r="N30" s="68"/>
      <c r="O30" s="28">
        <f>SUMIF(G:G,0%,L:L)</f>
        <v>0</v>
      </c>
    </row>
    <row r="31" spans="1:15" s="22" customFormat="1" ht="39" customHeight="1" thickBot="1" x14ac:dyDescent="0.25">
      <c r="A31" s="56" t="s">
        <v>32</v>
      </c>
      <c r="B31" s="57"/>
      <c r="C31" s="57"/>
      <c r="D31" s="57"/>
      <c r="E31" s="57"/>
      <c r="F31" s="57"/>
      <c r="G31" s="57"/>
      <c r="H31" s="57"/>
      <c r="I31" s="57"/>
      <c r="J31" s="57"/>
      <c r="K31" s="57"/>
      <c r="L31" s="57"/>
      <c r="M31" s="69" t="s">
        <v>33</v>
      </c>
      <c r="N31" s="69"/>
      <c r="O31" s="4">
        <f>SUMIF(G:G,5%,L:L)</f>
        <v>0</v>
      </c>
    </row>
    <row r="32" spans="1:15" s="22" customFormat="1" ht="30" customHeight="1" x14ac:dyDescent="0.2">
      <c r="A32" s="52" t="s">
        <v>34</v>
      </c>
      <c r="B32" s="53"/>
      <c r="C32" s="53"/>
      <c r="D32" s="53"/>
      <c r="E32" s="53"/>
      <c r="F32" s="53"/>
      <c r="G32" s="53"/>
      <c r="H32" s="53"/>
      <c r="I32" s="53"/>
      <c r="J32" s="53"/>
      <c r="K32" s="53"/>
      <c r="L32" s="54"/>
      <c r="M32" s="69" t="s">
        <v>35</v>
      </c>
      <c r="N32" s="69"/>
      <c r="O32" s="4">
        <f>SUMIF(G:G,19%,L:L)</f>
        <v>0</v>
      </c>
    </row>
    <row r="33" spans="1:15" s="22" customFormat="1" ht="30" customHeight="1" x14ac:dyDescent="0.2">
      <c r="A33" s="55"/>
      <c r="B33" s="55"/>
      <c r="C33" s="55"/>
      <c r="D33" s="55"/>
      <c r="E33" s="55"/>
      <c r="F33" s="55"/>
      <c r="G33" s="55"/>
      <c r="H33" s="55"/>
      <c r="I33" s="55"/>
      <c r="J33" s="55"/>
      <c r="K33" s="55"/>
      <c r="L33" s="55"/>
      <c r="M33" s="34" t="s">
        <v>27</v>
      </c>
      <c r="N33" s="35"/>
      <c r="O33" s="5">
        <f>SUM(O30:O32)</f>
        <v>0</v>
      </c>
    </row>
    <row r="34" spans="1:15" s="22" customFormat="1" ht="30" customHeight="1" x14ac:dyDescent="0.2">
      <c r="A34" s="55"/>
      <c r="B34" s="55"/>
      <c r="C34" s="55"/>
      <c r="D34" s="55"/>
      <c r="E34" s="55"/>
      <c r="F34" s="55"/>
      <c r="G34" s="55"/>
      <c r="H34" s="55"/>
      <c r="I34" s="55"/>
      <c r="J34" s="55"/>
      <c r="K34" s="55"/>
      <c r="L34" s="55"/>
      <c r="M34" s="70" t="s">
        <v>36</v>
      </c>
      <c r="N34" s="71"/>
      <c r="O34" s="6">
        <f>ROUND(O31*5%,0)</f>
        <v>0</v>
      </c>
    </row>
    <row r="35" spans="1:15" s="22" customFormat="1" ht="30" customHeight="1" x14ac:dyDescent="0.2">
      <c r="A35" s="55"/>
      <c r="B35" s="55"/>
      <c r="C35" s="55"/>
      <c r="D35" s="55"/>
      <c r="E35" s="55"/>
      <c r="F35" s="55"/>
      <c r="G35" s="55"/>
      <c r="H35" s="55"/>
      <c r="I35" s="55"/>
      <c r="J35" s="55"/>
      <c r="K35" s="55"/>
      <c r="L35" s="55"/>
      <c r="M35" s="70" t="s">
        <v>37</v>
      </c>
      <c r="N35" s="71"/>
      <c r="O35" s="4">
        <f>ROUND(O32*19%,0)</f>
        <v>0</v>
      </c>
    </row>
    <row r="36" spans="1:15" s="22" customFormat="1" ht="30" customHeight="1" x14ac:dyDescent="0.2">
      <c r="A36" s="55"/>
      <c r="B36" s="55"/>
      <c r="C36" s="55"/>
      <c r="D36" s="55"/>
      <c r="E36" s="55"/>
      <c r="F36" s="55"/>
      <c r="G36" s="55"/>
      <c r="H36" s="55"/>
      <c r="I36" s="55"/>
      <c r="J36" s="55"/>
      <c r="K36" s="55"/>
      <c r="L36" s="55"/>
      <c r="M36" s="34" t="s">
        <v>38</v>
      </c>
      <c r="N36" s="35"/>
      <c r="O36" s="5">
        <f>SUM(O34:O35)</f>
        <v>0</v>
      </c>
    </row>
    <row r="37" spans="1:15" s="22" customFormat="1" ht="30" customHeight="1" x14ac:dyDescent="0.2">
      <c r="A37" s="55"/>
      <c r="B37" s="55"/>
      <c r="C37" s="55"/>
      <c r="D37" s="55"/>
      <c r="E37" s="55"/>
      <c r="F37" s="55"/>
      <c r="G37" s="55"/>
      <c r="H37" s="55"/>
      <c r="I37" s="55"/>
      <c r="J37" s="55"/>
      <c r="K37" s="55"/>
      <c r="L37" s="55"/>
      <c r="M37" s="38" t="s">
        <v>39</v>
      </c>
      <c r="N37" s="39"/>
      <c r="O37" s="4">
        <f>SUMIF(I:I,8%,N:N)</f>
        <v>0</v>
      </c>
    </row>
    <row r="38" spans="1:15" s="22" customFormat="1" ht="37.5" customHeight="1" x14ac:dyDescent="0.2">
      <c r="A38" s="55"/>
      <c r="B38" s="55"/>
      <c r="C38" s="55"/>
      <c r="D38" s="55"/>
      <c r="E38" s="55"/>
      <c r="F38" s="55"/>
      <c r="G38" s="55"/>
      <c r="H38" s="55"/>
      <c r="I38" s="55"/>
      <c r="J38" s="55"/>
      <c r="K38" s="55"/>
      <c r="L38" s="55"/>
      <c r="M38" s="36" t="s">
        <v>40</v>
      </c>
      <c r="N38" s="37"/>
      <c r="O38" s="5">
        <f>SUM(O37)</f>
        <v>0</v>
      </c>
    </row>
    <row r="39" spans="1:15" s="22" customFormat="1" ht="44.25" customHeight="1" x14ac:dyDescent="0.2">
      <c r="A39" s="55"/>
      <c r="B39" s="55"/>
      <c r="C39" s="55"/>
      <c r="D39" s="55"/>
      <c r="E39" s="55"/>
      <c r="F39" s="55"/>
      <c r="G39" s="55"/>
      <c r="H39" s="55"/>
      <c r="I39" s="55"/>
      <c r="J39" s="55"/>
      <c r="K39" s="55"/>
      <c r="L39" s="55"/>
      <c r="M39" s="36" t="s">
        <v>41</v>
      </c>
      <c r="N39" s="37"/>
      <c r="O39" s="5">
        <f>+O33+O36+O38</f>
        <v>0</v>
      </c>
    </row>
    <row r="43" spans="1:15" x14ac:dyDescent="0.25">
      <c r="B43" s="65"/>
      <c r="C43" s="65"/>
    </row>
    <row r="44" spans="1:15" ht="15.75" thickBot="1" x14ac:dyDescent="0.3">
      <c r="B44" s="66"/>
      <c r="C44" s="66"/>
    </row>
    <row r="45" spans="1:15" x14ac:dyDescent="0.25">
      <c r="B45" s="59" t="s">
        <v>42</v>
      </c>
      <c r="C45" s="59"/>
    </row>
    <row r="47" spans="1:15" x14ac:dyDescent="0.25">
      <c r="A47" s="24" t="s">
        <v>43</v>
      </c>
    </row>
    <row r="48" spans="1:15" x14ac:dyDescent="0.25">
      <c r="I48" s="32"/>
    </row>
  </sheetData>
  <sheetProtection algorithmName="SHA-512" hashValue="zeg9J0QLqEmJjhGIWa4DRGD4XlXZXQPeJoOAIsbKvsngxlvDAYmvzF4u3wwVEyC/Kddss33sQeLQF7wIQyNoRw==" saltValue="od36ierLSBbEOZtT1UJCVQ==" spinCount="100000" sheet="1" formatCells="0" selectLockedCells="1"/>
  <mergeCells count="30">
    <mergeCell ref="A32:L39"/>
    <mergeCell ref="A31:L31"/>
    <mergeCell ref="A10:B10"/>
    <mergeCell ref="B45:C45"/>
    <mergeCell ref="D14:G14"/>
    <mergeCell ref="D16:G16"/>
    <mergeCell ref="F10:G10"/>
    <mergeCell ref="L10:N10"/>
    <mergeCell ref="B43:C44"/>
    <mergeCell ref="B30:L30"/>
    <mergeCell ref="M30:N30"/>
    <mergeCell ref="M31:N31"/>
    <mergeCell ref="M32:N32"/>
    <mergeCell ref="M33:N33"/>
    <mergeCell ref="M34:N34"/>
    <mergeCell ref="M35:N35"/>
    <mergeCell ref="A2:A5"/>
    <mergeCell ref="D12:G12"/>
    <mergeCell ref="A12:B16"/>
    <mergeCell ref="B2:M2"/>
    <mergeCell ref="B3:M3"/>
    <mergeCell ref="B4:M5"/>
    <mergeCell ref="M36:N36"/>
    <mergeCell ref="M39:N39"/>
    <mergeCell ref="M37:N37"/>
    <mergeCell ref="M38:N38"/>
    <mergeCell ref="N2:O2"/>
    <mergeCell ref="N3:O3"/>
    <mergeCell ref="N4:O4"/>
    <mergeCell ref="N5:O5"/>
  </mergeCells>
  <dataValidations count="1">
    <dataValidation type="whole" allowBlank="1" showInputMessage="1" showErrorMessage="1" sqref="F20:F29">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G20:G29</xm:sqref>
        </x14:dataValidation>
        <x14:dataValidation type="list" allowBlank="1" showInputMessage="1" showErrorMessage="1">
          <x14:formula1>
            <xm:f>Hoja2!$F$7:$F$8</xm:f>
          </x14:formula1>
          <xm:sqref>I20:I29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EBF1B93-3126-42B8-83D4-B0712D105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openxmlformats.org/package/2006/metadata/core-properties"/>
    <ds:schemaRef ds:uri="http://purl.org/dc/elements/1.1/"/>
    <ds:schemaRef ds:uri="http://purl.org/dc/terms/"/>
    <ds:schemaRef ds:uri="http://schemas.microsoft.com/office/2006/documentManagement/types"/>
    <ds:schemaRef ds:uri="http://www.w3.org/XML/1998/namespace"/>
    <ds:schemaRef ds:uri="fdc3a502-ad60-4b34-87fc-e95dc488c747"/>
    <ds:schemaRef ds:uri="http://purl.org/dc/dcmitype/"/>
    <ds:schemaRef ds:uri="http://schemas.microsoft.com/office/infopath/2007/PartnerControls"/>
    <ds:schemaRef ds:uri="c2659b6a-c695-4580-a071-22d13ab4c1f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WILSON RIVERA MENDEZ</cp:lastModifiedBy>
  <cp:revision/>
  <dcterms:created xsi:type="dcterms:W3CDTF">2017-04-28T13:22:52Z</dcterms:created>
  <dcterms:modified xsi:type="dcterms:W3CDTF">2023-08-15T21:34:00Z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